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431" windowWidth="17445" windowHeight="11865" activeTab="2"/>
  </bookViews>
  <sheets>
    <sheet name="Лист1" sheetId="1" r:id="rId1"/>
    <sheet name="Лист2" sheetId="2" r:id="rId2"/>
    <sheet name="Лист3" sheetId="3" r:id="rId3"/>
  </sheets>
  <definedNames>
    <definedName name="esas_01" localSheetId="2">'Лист3'!$B$84</definedName>
    <definedName name="esas_03" localSheetId="2">'Лист3'!$B$88</definedName>
    <definedName name="esas_04" localSheetId="2">'Лист3'!$B$93</definedName>
    <definedName name="_xlnm.Print_Area" localSheetId="2">'Лист3'!$A$1:$J$104</definedName>
  </definedNames>
  <calcPr fullCalcOnLoad="1"/>
</workbook>
</file>

<file path=xl/sharedStrings.xml><?xml version="1.0" encoding="utf-8"?>
<sst xmlns="http://schemas.openxmlformats.org/spreadsheetml/2006/main" count="234" uniqueCount="110">
  <si>
    <t>Итого,  начальная цена вида услуг</t>
  </si>
  <si>
    <t>Средняя</t>
  </si>
  <si>
    <t>Способ размещения заказа: открытый аукцион в электронной форме</t>
  </si>
  <si>
    <t>№ п/п</t>
  </si>
  <si>
    <t>Единичные цены (тарифы) поставщиков,  руб.</t>
  </si>
  <si>
    <t>Наименование услуги</t>
  </si>
  <si>
    <t>Марка/модель автотранспорта</t>
  </si>
  <si>
    <t>Тойота Камри</t>
  </si>
  <si>
    <t>ВАЗ 21093</t>
  </si>
  <si>
    <t>Предрейсовый осмотр автотранспорта</t>
  </si>
  <si>
    <t>ВАЗ 21094</t>
  </si>
  <si>
    <t>ВАЗ 21095</t>
  </si>
  <si>
    <t>ВАЗ 21096</t>
  </si>
  <si>
    <t>ВАЗ 21100</t>
  </si>
  <si>
    <t>ВАЗ 21101</t>
  </si>
  <si>
    <t>Мойка и чистка салона</t>
  </si>
  <si>
    <t>Бензин</t>
  </si>
  <si>
    <t>http://divers-motors.ru/dinamic/moyka40</t>
  </si>
  <si>
    <t>Общее кол-во</t>
  </si>
  <si>
    <t>Кол-во, мес</t>
  </si>
  <si>
    <t>ДИСПЕТЧЕРСКАЯ СЛУЖБА</t>
  </si>
  <si>
    <t>http://www.obltorg.ru/catalog/avto/6050/6000/</t>
  </si>
  <si>
    <t>Набор автомобилиста "Стандарт"(минимум для ТО) Аптечка, огнетушитель, аварийный знак, буксировочный трос</t>
  </si>
  <si>
    <t>Сезон</t>
  </si>
  <si>
    <t>Зима</t>
  </si>
  <si>
    <t>Волга ГАЗ 31022</t>
  </si>
  <si>
    <t>http://www.mirdvornikov.ru/catalog/liquids/liquids-coolstream-25-5/</t>
  </si>
  <si>
    <t>http://www.4rn.ru/catalog/wipers/21291/52050</t>
  </si>
  <si>
    <t>http://www.regiontrunk.ru/serv_ESAS.htm#esas_02</t>
  </si>
  <si>
    <t>Городской телефонный номер</t>
  </si>
  <si>
    <t>Абонентское обслуживание</t>
  </si>
  <si>
    <t>Программирование радиостанции</t>
  </si>
  <si>
    <t>Детализация счета за услуги связи по подписке</t>
  </si>
  <si>
    <t>Монтаж р/станции SVS 8025TSE/ SVS 8025TSEA в автомобиль отечественного производства</t>
  </si>
  <si>
    <t>Монтаж р/станции SMS 318ED в автомобиль импортного производства</t>
  </si>
  <si>
    <t>Врезка антенны при монтаже р/станции в автомобиль</t>
  </si>
  <si>
    <t>Автомобильные станции</t>
  </si>
  <si>
    <t xml:space="preserve">Антенна мобильная врезная "К-1", 5 дБ </t>
  </si>
  <si>
    <t>248 дней</t>
  </si>
  <si>
    <t>Диспанцеризация</t>
  </si>
  <si>
    <t>http://www.nebolit.com/price/prices/section.php?SECTION_ID=1519</t>
  </si>
  <si>
    <t>http://msk.superjob.ru/vacancy/?id=11402527</t>
  </si>
  <si>
    <t>http://rabota.mail.ru/vacancy/1954088/</t>
  </si>
  <si>
    <t>http://rabota.mail.ru/vacancy/2012126/</t>
  </si>
  <si>
    <t>http://www.zarplata.ru/v11329002/</t>
  </si>
  <si>
    <t>http://www.zarplata.ru/v9370929/</t>
  </si>
  <si>
    <t>http://rabota.mail.ru/vacancy/1621638/</t>
  </si>
  <si>
    <t>ВСЕГО:</t>
  </si>
  <si>
    <t>Единица тарифа</t>
  </si>
  <si>
    <t>рубли</t>
  </si>
  <si>
    <t>Персональный водитель</t>
  </si>
  <si>
    <t>Собственный штатный представитель по ДТП (Аварийный комиссар)</t>
  </si>
  <si>
    <t>шт.</t>
  </si>
  <si>
    <t>http://www.pokrishky.ru/filter/indexshin.php?arrFilter_pf[WIDTH]=48&amp;arrFilter_pf[HEIGHT]=38&amp;arrFilter_pf[RAD]=19&amp;arrFilter_pf[SEZON][]=1&amp;arrFilter_pf[SHIP]=250&amp;arrFilter_pf[MARKA]=&amp;set_filter.x=19&amp;set_filter.y=15&amp;set_filter=Y&amp;arrFilter_pf[MARKAAVTO]=2431&amp;set_filter=Y&amp;paramavto=2</t>
  </si>
  <si>
    <t>Покрышки</t>
  </si>
  <si>
    <t>http://www.ultrashina.ru/tyre_search.html?xtyresupplier=0&amp;xtyreseason=7&amp;xtyrewidth=205&amp;xtyreheight=65&amp;xtyreradius=15</t>
  </si>
  <si>
    <t>http://www.autodostavka.ru/index.php?id=729&amp;width=205&amp;height=65&amp;diametr=15&amp;season=1&amp;mader=0&amp;x=33&amp;y=6</t>
  </si>
  <si>
    <t>Всесезонная</t>
  </si>
  <si>
    <t>http://www.keeman.ru/catalog/index.php?SECTION_ID=349</t>
  </si>
  <si>
    <t>http://www.autodvorniki.ru/</t>
  </si>
  <si>
    <t>Щетки стеклоочистители</t>
  </si>
  <si>
    <t>Жидкость для омывания лобового стекла</t>
  </si>
  <si>
    <t>http://logistic-m-shop.ru/Tovary-avtomobilja-Nezamerzajuschaja-zhidkost-omyvanija-stekol-c-4_10_260_261.html</t>
  </si>
  <si>
    <t>http://www.automatriks.ru/category/zhidkost-omyvatelja/</t>
  </si>
  <si>
    <t>Предрейсовый осмотр водителя</t>
  </si>
  <si>
    <t xml:space="preserve">Прямой канал - связь без ретранслятора (дополнительная функция) </t>
  </si>
  <si>
    <t>Кол-во, день</t>
  </si>
  <si>
    <r>
      <t>Волга ГАЗ 31105</t>
    </r>
    <r>
      <rPr>
        <b/>
        <sz val="11"/>
        <rFont val="Times New Roman"/>
        <family val="1"/>
      </rPr>
      <t xml:space="preserve"> (3)</t>
    </r>
  </si>
  <si>
    <r>
      <t xml:space="preserve">Волга ГАЗ 31105 </t>
    </r>
    <r>
      <rPr>
        <b/>
        <sz val="11"/>
        <rFont val="Times New Roman"/>
        <family val="1"/>
      </rPr>
      <t>(3)</t>
    </r>
  </si>
  <si>
    <t>http://www.benzin-price.ru/</t>
  </si>
  <si>
    <t>Кол-во, дней</t>
  </si>
  <si>
    <t>Моторное масло</t>
  </si>
  <si>
    <t>http://www.interavto-express.ru/catalog/category173.html</t>
  </si>
  <si>
    <t>литр</t>
  </si>
  <si>
    <t>1 год</t>
  </si>
  <si>
    <t>Итого:</t>
  </si>
  <si>
    <t>http://www.union-motors.ru/infiniti-parts/infiniti-check</t>
  </si>
  <si>
    <t>Аренда радиостанций (посуточная)</t>
  </si>
  <si>
    <t>человек</t>
  </si>
  <si>
    <t>Охлаждающая жидкость</t>
  </si>
  <si>
    <t>Тормозная жидкость</t>
  </si>
  <si>
    <t>2 литра</t>
  </si>
  <si>
    <t>http://www.layert.ru/MASLA/</t>
  </si>
  <si>
    <t>http://www.bibiclub.ru/product/castrol-magnatec-10w40-a3b4-b4-1-litr/</t>
  </si>
  <si>
    <t>http://sappo.ru/ohlazhdayuschaya_zhidkost</t>
  </si>
  <si>
    <t>http://www.konsulavto.ru/cat/part62/unit205539.html</t>
  </si>
  <si>
    <t>http://www.vsemasla.com/auto/oils-and-autochem/auto-cooling-fluids.html</t>
  </si>
  <si>
    <t>Кол-во, год</t>
  </si>
  <si>
    <t>http://www.premiumoil.ru/catalogue/castrol/technical/special_451.html</t>
  </si>
  <si>
    <t>http://akbauto.ru/index.php?ukey=product&amp;furl_enable=1&amp;product_slug=tormoznaja-zhidkost-castrol-super-dot-4-1l-castrol-germanija&amp;productID=1219&amp;from=ya</t>
  </si>
  <si>
    <t>http://maslenka.net/product/response-super-dot-4/?from=ya&amp;_openstat=bWFya2V0LnlhbmRleC5ydTtSZXNwb25zZSBTdXBlciBET1QgNDs0NzMxNDY0NzY7</t>
  </si>
  <si>
    <t>1 раз в год</t>
  </si>
  <si>
    <t>http://www.mdcm.ru/price.htm</t>
  </si>
  <si>
    <t>http://www.zilmed.ru/index.php?option=com_content&amp;task=view&amp;id=43</t>
  </si>
  <si>
    <t>http://www.expressclinic.ru/osmotr.htm</t>
  </si>
  <si>
    <t>http://www.saburovo-avto.ru/moika.html</t>
  </si>
  <si>
    <t>http://www.16ak.ru/carwash/</t>
  </si>
  <si>
    <t>http://www.garage-cts.ru/price.html#pricediag</t>
  </si>
  <si>
    <t>норма/час</t>
  </si>
  <si>
    <t>http://www.moscowauto.ru/diagnostika/</t>
  </si>
  <si>
    <t>Шиномонтаж</t>
  </si>
  <si>
    <t>http://www.fruz.ru/rus/shinomontaz/</t>
  </si>
  <si>
    <t>http://autoshinka.ru/price</t>
  </si>
  <si>
    <t>http://unipol-service.ru/shinomontazh.htm</t>
  </si>
  <si>
    <t>ТАБЛИЦА РАСЧЕТА НАЧАЛЬНОЙ (МАКСИМАЛЬНОЙ) ЦЕНЫ КОНТРАКТА НА ОКАЗАНИЕ АВТОТРАНСПОРТНЫХ УСЛУГ ДЛЯ НУЖД ИПУ РАН</t>
  </si>
  <si>
    <t>Зам. Директора Института</t>
  </si>
  <si>
    <t xml:space="preserve"> </t>
  </si>
  <si>
    <t>Г.В. Зиньков</t>
  </si>
  <si>
    <t>Приложение 1</t>
  </si>
  <si>
    <t>к документации об аукционе № ИПУ 2011/ОАЭФ-02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</si>
</sst>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5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u val="single"/>
      <sz val="8"/>
      <color indexed="12"/>
      <name val="Times New Roman"/>
      <family val="1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name val="Times New Roman"/>
      <family val="1"/>
    </font>
    <font>
      <b/>
      <sz val="13"/>
      <name val="Times New Roman"/>
      <family val="1"/>
    </font>
    <font>
      <sz val="12"/>
      <name val="Arial"/>
      <family val="0"/>
    </font>
    <font>
      <u val="single"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33" borderId="10" xfId="42" applyNumberFormat="1" applyFont="1" applyFill="1" applyBorder="1" applyAlignment="1" applyProtection="1">
      <alignment horizontal="center" vertical="center" textRotation="90" wrapText="1"/>
      <protection/>
    </xf>
    <xf numFmtId="0" fontId="14" fillId="33" borderId="10" xfId="42" applyFont="1" applyFill="1" applyBorder="1" applyAlignment="1" applyProtection="1">
      <alignment horizontal="center" vertical="center" textRotation="90" wrapText="1"/>
      <protection/>
    </xf>
    <xf numFmtId="4" fontId="1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10" fillId="0" borderId="0" xfId="0" applyNumberFormat="1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14" fillId="33" borderId="10" xfId="42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4" fontId="18" fillId="0" borderId="14" xfId="0" applyNumberFormat="1" applyFont="1" applyFill="1" applyBorder="1" applyAlignment="1">
      <alignment/>
    </xf>
    <xf numFmtId="4" fontId="16" fillId="33" borderId="10" xfId="42" applyNumberFormat="1" applyFont="1" applyFill="1" applyBorder="1" applyAlignment="1" applyProtection="1">
      <alignment horizontal="left" vertical="top" wrapText="1"/>
      <protection/>
    </xf>
    <xf numFmtId="0" fontId="16" fillId="33" borderId="10" xfId="42" applyFont="1" applyFill="1" applyBorder="1" applyAlignment="1" applyProtection="1">
      <alignment horizontal="center" vertical="center" textRotation="90" wrapText="1"/>
      <protection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 vertical="center" wrapText="1"/>
    </xf>
    <xf numFmtId="0" fontId="2" fillId="33" borderId="10" xfId="42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1" fillId="33" borderId="10" xfId="42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20" fillId="0" borderId="15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right" wrapText="1"/>
    </xf>
    <xf numFmtId="0" fontId="10" fillId="0" borderId="10" xfId="0" applyFont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9" fillId="0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1" fillId="33" borderId="10" xfId="42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14" fillId="33" borderId="10" xfId="42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right"/>
    </xf>
    <xf numFmtId="0" fontId="1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6" fillId="33" borderId="10" xfId="42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6" fillId="33" borderId="10" xfId="42" applyFont="1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ivers-motors.ru/dinamic/moyka40" TargetMode="External" /><Relationship Id="rId2" Type="http://schemas.openxmlformats.org/officeDocument/2006/relationships/hyperlink" Target="http://www.zarplata.ru/v11329002/" TargetMode="External" /><Relationship Id="rId3" Type="http://schemas.openxmlformats.org/officeDocument/2006/relationships/hyperlink" Target="http://www.zarplata.ru/v9370929/" TargetMode="External" /><Relationship Id="rId4" Type="http://schemas.openxmlformats.org/officeDocument/2006/relationships/hyperlink" Target="http://www.4rn.ru/catalog/wipers/21291/52050" TargetMode="External" /><Relationship Id="rId5" Type="http://schemas.openxmlformats.org/officeDocument/2006/relationships/hyperlink" Target="http://www.mirdvornikov.ru/catalog/liquids/liquids-coolstream-25-5/" TargetMode="External" /><Relationship Id="rId6" Type="http://schemas.openxmlformats.org/officeDocument/2006/relationships/hyperlink" Target="http://www.obltorg.ru/catalog/avto/6050/6000/" TargetMode="External" /><Relationship Id="rId7" Type="http://schemas.openxmlformats.org/officeDocument/2006/relationships/hyperlink" Target="http://www.nebolit.com/price/prices/section.php?SECTION_ID=1519" TargetMode="External" /><Relationship Id="rId8" Type="http://schemas.openxmlformats.org/officeDocument/2006/relationships/hyperlink" Target="http://www.benzin-price.ru/" TargetMode="External" /><Relationship Id="rId9" Type="http://schemas.openxmlformats.org/officeDocument/2006/relationships/hyperlink" Target="http://www.interavto-express.ru/catalog/category173.html" TargetMode="External" /><Relationship Id="rId10" Type="http://schemas.openxmlformats.org/officeDocument/2006/relationships/hyperlink" Target="http://msk.superjob.ru/vacancy/?id=11402527" TargetMode="External" /><Relationship Id="rId11" Type="http://schemas.openxmlformats.org/officeDocument/2006/relationships/hyperlink" Target="http://rabota.mail.ru/vacancy/1954088/" TargetMode="External" /><Relationship Id="rId12" Type="http://schemas.openxmlformats.org/officeDocument/2006/relationships/hyperlink" Target="http://rabota.mail.ru/vacancy/2012126/" TargetMode="External" /><Relationship Id="rId13" Type="http://schemas.openxmlformats.org/officeDocument/2006/relationships/hyperlink" Target="http://www.layert.ru/MASLA/" TargetMode="External" /><Relationship Id="rId14" Type="http://schemas.openxmlformats.org/officeDocument/2006/relationships/hyperlink" Target="http://sappo.ru/ohlazhdayuschaya_zhidkost" TargetMode="External" /><Relationship Id="rId15" Type="http://schemas.openxmlformats.org/officeDocument/2006/relationships/hyperlink" Target="http://akbauto.ru/index.php?ukey=product&amp;furl_enable=1&amp;product_slug=tormoznaja-zhidkost-castrol-super-dot-4-1l-castrol-germanija&amp;productID=1219&amp;from=ya" TargetMode="External" /><Relationship Id="rId16" Type="http://schemas.openxmlformats.org/officeDocument/2006/relationships/hyperlink" Target="http://www.mdcm.ru/price.htm" TargetMode="External" /><Relationship Id="rId1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workbookViewId="0" topLeftCell="B1">
      <selection activeCell="L18" sqref="L18"/>
    </sheetView>
  </sheetViews>
  <sheetFormatPr defaultColWidth="8.8515625" defaultRowHeight="12.75"/>
  <cols>
    <col min="1" max="1" width="8.8515625" style="9" customWidth="1"/>
    <col min="2" max="2" width="35.7109375" style="9" customWidth="1"/>
    <col min="3" max="3" width="19.7109375" style="9" customWidth="1"/>
    <col min="4" max="8" width="10.7109375" style="9" customWidth="1"/>
    <col min="9" max="9" width="9.7109375" style="9" customWidth="1"/>
    <col min="10" max="10" width="17.7109375" style="9" customWidth="1"/>
    <col min="11" max="11" width="11.8515625" style="0" customWidth="1"/>
    <col min="12" max="12" width="8.8515625" style="0" customWidth="1"/>
  </cols>
  <sheetData>
    <row r="1" spans="7:10" ht="15" customHeight="1">
      <c r="G1" s="125" t="s">
        <v>108</v>
      </c>
      <c r="H1" s="125"/>
      <c r="I1" s="125"/>
      <c r="J1" s="125"/>
    </row>
    <row r="2" spans="7:10" ht="15" customHeight="1">
      <c r="G2" s="10"/>
      <c r="H2" s="10"/>
      <c r="I2" s="10"/>
      <c r="J2" s="10" t="s">
        <v>109</v>
      </c>
    </row>
    <row r="3" spans="1:10" ht="15" customHeight="1">
      <c r="A3" s="114" t="s">
        <v>104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7:10" ht="15" customHeight="1">
      <c r="G4" s="10"/>
      <c r="H4" s="10"/>
      <c r="I4" s="10"/>
      <c r="J4" s="10"/>
    </row>
    <row r="5" spans="2:10" ht="15" customHeight="1">
      <c r="B5" s="125" t="s">
        <v>2</v>
      </c>
      <c r="C5" s="125"/>
      <c r="D5" s="125"/>
      <c r="E5" s="125"/>
      <c r="F5" s="125"/>
      <c r="G5" s="125"/>
      <c r="H5" s="125"/>
      <c r="I5" s="125"/>
      <c r="J5" s="125"/>
    </row>
    <row r="6" ht="15" customHeight="1"/>
    <row r="7" spans="1:10" ht="15" customHeight="1">
      <c r="A7" s="82" t="s">
        <v>3</v>
      </c>
      <c r="B7" s="82" t="s">
        <v>5</v>
      </c>
      <c r="C7" s="82" t="s">
        <v>6</v>
      </c>
      <c r="D7" s="82" t="s">
        <v>4</v>
      </c>
      <c r="E7" s="82"/>
      <c r="F7" s="82"/>
      <c r="G7" s="82"/>
      <c r="H7" s="82"/>
      <c r="I7" s="82" t="s">
        <v>19</v>
      </c>
      <c r="J7" s="82" t="s">
        <v>0</v>
      </c>
    </row>
    <row r="8" spans="1:10" ht="15" customHeight="1">
      <c r="A8" s="82"/>
      <c r="B8" s="82"/>
      <c r="C8" s="82"/>
      <c r="D8" s="126"/>
      <c r="E8" s="126"/>
      <c r="F8" s="126"/>
      <c r="G8" s="126"/>
      <c r="H8" s="126"/>
      <c r="I8" s="82"/>
      <c r="J8" s="127"/>
    </row>
    <row r="9" spans="1:10" ht="45.75" customHeight="1">
      <c r="A9" s="71"/>
      <c r="B9" s="71"/>
      <c r="C9" s="71"/>
      <c r="D9" s="56" t="s">
        <v>41</v>
      </c>
      <c r="E9" s="56" t="s">
        <v>42</v>
      </c>
      <c r="F9" s="56" t="s">
        <v>43</v>
      </c>
      <c r="G9" s="8" t="s">
        <v>1</v>
      </c>
      <c r="H9" s="22" t="s">
        <v>18</v>
      </c>
      <c r="I9" s="71"/>
      <c r="J9" s="128"/>
    </row>
    <row r="10" spans="1:10" ht="13.5" customHeight="1">
      <c r="A10" s="7">
        <v>1</v>
      </c>
      <c r="B10" s="4" t="s">
        <v>50</v>
      </c>
      <c r="C10" s="63" t="s">
        <v>78</v>
      </c>
      <c r="D10" s="1">
        <v>30000</v>
      </c>
      <c r="E10" s="1">
        <v>40000</v>
      </c>
      <c r="F10" s="1">
        <v>50000</v>
      </c>
      <c r="G10" s="1">
        <f>(D10+E10+F10)/3</f>
        <v>40000</v>
      </c>
      <c r="H10" s="2">
        <v>6</v>
      </c>
      <c r="I10" s="3">
        <v>12</v>
      </c>
      <c r="J10" s="16">
        <f>G10*H10*I10</f>
        <v>2880000</v>
      </c>
    </row>
    <row r="11" spans="1:10" ht="15" customHeight="1">
      <c r="A11" s="71"/>
      <c r="B11" s="82" t="s">
        <v>5</v>
      </c>
      <c r="C11" s="82" t="s">
        <v>48</v>
      </c>
      <c r="D11" s="70" t="s">
        <v>4</v>
      </c>
      <c r="E11" s="94"/>
      <c r="F11" s="94"/>
      <c r="G11" s="94"/>
      <c r="H11" s="94"/>
      <c r="I11" s="82" t="s">
        <v>19</v>
      </c>
      <c r="J11" s="70" t="s">
        <v>0</v>
      </c>
    </row>
    <row r="12" spans="1:10" ht="36" customHeight="1">
      <c r="A12" s="93"/>
      <c r="B12" s="93"/>
      <c r="C12" s="84"/>
      <c r="D12" s="53" t="s">
        <v>44</v>
      </c>
      <c r="E12" s="53" t="s">
        <v>45</v>
      </c>
      <c r="F12" s="53" t="s">
        <v>46</v>
      </c>
      <c r="G12" s="22" t="s">
        <v>1</v>
      </c>
      <c r="H12" s="22" t="s">
        <v>18</v>
      </c>
      <c r="I12" s="83"/>
      <c r="J12" s="84"/>
    </row>
    <row r="13" spans="1:10" ht="27.75" customHeight="1">
      <c r="A13" s="4">
        <v>2</v>
      </c>
      <c r="B13" s="4" t="s">
        <v>51</v>
      </c>
      <c r="C13" s="63" t="s">
        <v>78</v>
      </c>
      <c r="D13" s="1">
        <v>25000</v>
      </c>
      <c r="E13" s="1">
        <v>25000</v>
      </c>
      <c r="F13" s="1">
        <v>25000</v>
      </c>
      <c r="G13" s="1">
        <f>(D13+E13+F13)/3</f>
        <v>25000</v>
      </c>
      <c r="H13" s="3">
        <v>1</v>
      </c>
      <c r="I13" s="3">
        <v>12</v>
      </c>
      <c r="J13" s="16">
        <f>G13*I13</f>
        <v>300000</v>
      </c>
    </row>
    <row r="14" spans="1:10" ht="15" customHeight="1">
      <c r="A14" s="71"/>
      <c r="B14" s="82" t="s">
        <v>5</v>
      </c>
      <c r="C14" s="82" t="s">
        <v>48</v>
      </c>
      <c r="D14" s="70" t="s">
        <v>4</v>
      </c>
      <c r="E14" s="94"/>
      <c r="F14" s="94"/>
      <c r="G14" s="94"/>
      <c r="H14" s="94"/>
      <c r="I14" s="82" t="s">
        <v>66</v>
      </c>
      <c r="J14" s="70" t="s">
        <v>0</v>
      </c>
    </row>
    <row r="15" spans="1:10" ht="67.5" customHeight="1">
      <c r="A15" s="92"/>
      <c r="B15" s="137"/>
      <c r="C15" s="137"/>
      <c r="D15" s="62" t="s">
        <v>97</v>
      </c>
      <c r="E15" s="53" t="s">
        <v>76</v>
      </c>
      <c r="F15" s="53" t="s">
        <v>99</v>
      </c>
      <c r="G15" s="22" t="s">
        <v>1</v>
      </c>
      <c r="H15" s="22" t="s">
        <v>18</v>
      </c>
      <c r="I15" s="122"/>
      <c r="J15" s="118"/>
    </row>
    <row r="16" spans="1:10" ht="30" customHeight="1">
      <c r="A16" s="4">
        <v>3</v>
      </c>
      <c r="B16" s="17" t="s">
        <v>9</v>
      </c>
      <c r="C16" s="63" t="s">
        <v>98</v>
      </c>
      <c r="D16" s="1">
        <v>500</v>
      </c>
      <c r="E16" s="1">
        <v>401</v>
      </c>
      <c r="F16" s="1">
        <v>450</v>
      </c>
      <c r="G16" s="1">
        <f>(D16+E16+F16)/3</f>
        <v>450.3333333333333</v>
      </c>
      <c r="H16" s="1">
        <v>6</v>
      </c>
      <c r="I16" s="1">
        <v>248</v>
      </c>
      <c r="J16" s="16">
        <f>G16*H16*I16</f>
        <v>670096</v>
      </c>
    </row>
    <row r="17" spans="1:10" s="18" customFormat="1" ht="15" customHeight="1">
      <c r="A17" s="71"/>
      <c r="B17" s="82" t="s">
        <v>5</v>
      </c>
      <c r="C17" s="22" t="s">
        <v>48</v>
      </c>
      <c r="D17" s="82" t="s">
        <v>4</v>
      </c>
      <c r="E17" s="104"/>
      <c r="F17" s="104"/>
      <c r="G17" s="104"/>
      <c r="H17" s="104"/>
      <c r="I17" s="82" t="s">
        <v>23</v>
      </c>
      <c r="J17" s="70" t="s">
        <v>0</v>
      </c>
    </row>
    <row r="18" spans="1:10" s="18" customFormat="1" ht="83.25" customHeight="1">
      <c r="A18" s="93"/>
      <c r="B18" s="93"/>
      <c r="C18" s="27" t="s">
        <v>52</v>
      </c>
      <c r="D18" s="19" t="s">
        <v>53</v>
      </c>
      <c r="E18" s="19" t="s">
        <v>55</v>
      </c>
      <c r="F18" s="19" t="s">
        <v>56</v>
      </c>
      <c r="G18" s="23" t="s">
        <v>1</v>
      </c>
      <c r="H18" s="22" t="s">
        <v>18</v>
      </c>
      <c r="I18" s="84"/>
      <c r="J18" s="84"/>
    </row>
    <row r="19" spans="1:10" s="18" customFormat="1" ht="13.5" customHeight="1">
      <c r="A19" s="72">
        <v>4</v>
      </c>
      <c r="B19" s="141" t="s">
        <v>54</v>
      </c>
      <c r="C19" s="4" t="s">
        <v>7</v>
      </c>
      <c r="D19" s="1">
        <v>3288</v>
      </c>
      <c r="E19" s="1">
        <v>2750</v>
      </c>
      <c r="F19" s="1">
        <v>2390</v>
      </c>
      <c r="G19" s="1">
        <f>SUM(D19:F19)/3</f>
        <v>2809.3333333333335</v>
      </c>
      <c r="H19" s="4">
        <v>4</v>
      </c>
      <c r="I19" s="139" t="s">
        <v>24</v>
      </c>
      <c r="J19" s="14">
        <f>G19*H19</f>
        <v>11237.333333333334</v>
      </c>
    </row>
    <row r="20" spans="1:10" s="18" customFormat="1" ht="13.5" customHeight="1">
      <c r="A20" s="73"/>
      <c r="B20" s="141"/>
      <c r="C20" s="4" t="s">
        <v>68</v>
      </c>
      <c r="D20" s="1">
        <v>2846</v>
      </c>
      <c r="E20" s="1">
        <v>2800</v>
      </c>
      <c r="F20" s="1">
        <v>1890</v>
      </c>
      <c r="G20" s="1">
        <f>SUM(D20:F20)/3</f>
        <v>2512</v>
      </c>
      <c r="H20" s="4">
        <v>4</v>
      </c>
      <c r="I20" s="140"/>
      <c r="J20" s="14">
        <f>G20*H20*3</f>
        <v>30144</v>
      </c>
    </row>
    <row r="21" spans="1:10" s="18" customFormat="1" ht="13.5" customHeight="1">
      <c r="A21" s="73"/>
      <c r="B21" s="141"/>
      <c r="C21" s="4" t="s">
        <v>25</v>
      </c>
      <c r="D21" s="1">
        <v>2846</v>
      </c>
      <c r="E21" s="1">
        <v>2800</v>
      </c>
      <c r="F21" s="1">
        <v>1890</v>
      </c>
      <c r="G21" s="1">
        <f>SUM(D21:F21)/3</f>
        <v>2512</v>
      </c>
      <c r="H21" s="4">
        <v>4</v>
      </c>
      <c r="I21" s="140"/>
      <c r="J21" s="14">
        <f>G21*H21</f>
        <v>10048</v>
      </c>
    </row>
    <row r="22" spans="1:10" s="18" customFormat="1" ht="13.5" customHeight="1">
      <c r="A22" s="73"/>
      <c r="B22" s="141"/>
      <c r="C22" s="4" t="s">
        <v>8</v>
      </c>
      <c r="D22" s="1">
        <v>1979</v>
      </c>
      <c r="E22" s="1">
        <v>1750</v>
      </c>
      <c r="F22" s="1">
        <v>1520</v>
      </c>
      <c r="G22" s="1">
        <f>SUM(D22:F22)/3</f>
        <v>1749.6666666666667</v>
      </c>
      <c r="H22" s="4">
        <v>4</v>
      </c>
      <c r="I22" s="140"/>
      <c r="J22" s="14">
        <f>G22*H22</f>
        <v>6998.666666666667</v>
      </c>
    </row>
    <row r="23" spans="1:10" s="18" customFormat="1" ht="15" customHeight="1">
      <c r="A23" s="74"/>
      <c r="B23" s="141"/>
      <c r="C23" s="88" t="s">
        <v>47</v>
      </c>
      <c r="D23" s="89"/>
      <c r="E23" s="89"/>
      <c r="F23" s="89"/>
      <c r="G23" s="89"/>
      <c r="H23" s="89"/>
      <c r="I23" s="89"/>
      <c r="J23" s="16">
        <f>SUM(J19:J22)</f>
        <v>58428</v>
      </c>
    </row>
    <row r="24" spans="1:10" ht="15" customHeight="1">
      <c r="A24" s="71"/>
      <c r="B24" s="80" t="s">
        <v>5</v>
      </c>
      <c r="C24" s="22" t="s">
        <v>48</v>
      </c>
      <c r="D24" s="82" t="s">
        <v>4</v>
      </c>
      <c r="E24" s="82"/>
      <c r="F24" s="82"/>
      <c r="G24" s="82"/>
      <c r="H24" s="82"/>
      <c r="I24" s="82" t="s">
        <v>19</v>
      </c>
      <c r="J24" s="70" t="s">
        <v>0</v>
      </c>
    </row>
    <row r="25" spans="1:10" ht="39.75" customHeight="1">
      <c r="A25" s="79"/>
      <c r="B25" s="81"/>
      <c r="C25" s="27" t="s">
        <v>52</v>
      </c>
      <c r="D25" s="20" t="s">
        <v>101</v>
      </c>
      <c r="E25" s="20" t="s">
        <v>102</v>
      </c>
      <c r="F25" s="20" t="s">
        <v>103</v>
      </c>
      <c r="G25" s="22" t="s">
        <v>1</v>
      </c>
      <c r="H25" s="22" t="s">
        <v>18</v>
      </c>
      <c r="I25" s="83"/>
      <c r="J25" s="71"/>
    </row>
    <row r="26" spans="1:10" ht="13.5" customHeight="1">
      <c r="A26" s="72">
        <v>5</v>
      </c>
      <c r="B26" s="75" t="s">
        <v>100</v>
      </c>
      <c r="C26" s="4" t="s">
        <v>7</v>
      </c>
      <c r="D26" s="1">
        <v>1400</v>
      </c>
      <c r="E26" s="1">
        <v>1400</v>
      </c>
      <c r="F26" s="1">
        <v>1480</v>
      </c>
      <c r="G26" s="1">
        <f>SUM(D26:F26)/3</f>
        <v>1426.6666666666667</v>
      </c>
      <c r="H26" s="2">
        <v>1</v>
      </c>
      <c r="I26" s="3">
        <v>12</v>
      </c>
      <c r="J26" s="14">
        <f>G26*H26*2</f>
        <v>2853.3333333333335</v>
      </c>
    </row>
    <row r="27" spans="1:10" ht="13.5" customHeight="1">
      <c r="A27" s="73"/>
      <c r="B27" s="76"/>
      <c r="C27" s="4" t="s">
        <v>68</v>
      </c>
      <c r="D27" s="1">
        <v>1400</v>
      </c>
      <c r="E27" s="1">
        <v>1400</v>
      </c>
      <c r="F27" s="1">
        <v>1480</v>
      </c>
      <c r="G27" s="1">
        <f>SUM(D27:F27)/3</f>
        <v>1426.6666666666667</v>
      </c>
      <c r="H27" s="2">
        <v>3</v>
      </c>
      <c r="I27" s="3">
        <v>12</v>
      </c>
      <c r="J27" s="14">
        <f>G27*H27*2</f>
        <v>8560</v>
      </c>
    </row>
    <row r="28" spans="1:10" ht="13.5" customHeight="1">
      <c r="A28" s="73"/>
      <c r="B28" s="76"/>
      <c r="C28" s="4" t="s">
        <v>25</v>
      </c>
      <c r="D28" s="1">
        <v>1400</v>
      </c>
      <c r="E28" s="1">
        <v>1400</v>
      </c>
      <c r="F28" s="1">
        <v>1480</v>
      </c>
      <c r="G28" s="1">
        <f>SUM(D28:F28)/3</f>
        <v>1426.6666666666667</v>
      </c>
      <c r="H28" s="2">
        <v>1</v>
      </c>
      <c r="I28" s="3">
        <v>12</v>
      </c>
      <c r="J28" s="14">
        <f>G28*H28*2</f>
        <v>2853.3333333333335</v>
      </c>
    </row>
    <row r="29" spans="1:10" ht="13.5" customHeight="1">
      <c r="A29" s="73"/>
      <c r="B29" s="76"/>
      <c r="C29" s="4" t="s">
        <v>8</v>
      </c>
      <c r="D29" s="1">
        <v>950</v>
      </c>
      <c r="E29" s="1">
        <v>1300</v>
      </c>
      <c r="F29" s="1">
        <v>1080</v>
      </c>
      <c r="G29" s="1">
        <f>SUM(D29:F29)/3</f>
        <v>1110</v>
      </c>
      <c r="H29" s="2">
        <v>1</v>
      </c>
      <c r="I29" s="3">
        <v>12</v>
      </c>
      <c r="J29" s="14">
        <f>G29*H29*2</f>
        <v>2220</v>
      </c>
    </row>
    <row r="30" spans="1:10" ht="13.5" customHeight="1">
      <c r="A30" s="74"/>
      <c r="B30" s="76"/>
      <c r="C30" s="77" t="s">
        <v>47</v>
      </c>
      <c r="D30" s="78"/>
      <c r="E30" s="78"/>
      <c r="F30" s="78"/>
      <c r="G30" s="78"/>
      <c r="H30" s="78"/>
      <c r="I30" s="78"/>
      <c r="J30" s="16">
        <f>SUM(J26:J29)</f>
        <v>16486.666666666668</v>
      </c>
    </row>
    <row r="31" spans="1:10" ht="15" customHeight="1">
      <c r="A31" s="71"/>
      <c r="B31" s="80" t="s">
        <v>5</v>
      </c>
      <c r="C31" s="22" t="s">
        <v>48</v>
      </c>
      <c r="D31" s="82" t="s">
        <v>4</v>
      </c>
      <c r="E31" s="82"/>
      <c r="F31" s="82"/>
      <c r="G31" s="82"/>
      <c r="H31" s="82"/>
      <c r="I31" s="80" t="s">
        <v>23</v>
      </c>
      <c r="J31" s="70" t="s">
        <v>0</v>
      </c>
    </row>
    <row r="32" spans="1:10" ht="39.75" customHeight="1">
      <c r="A32" s="79"/>
      <c r="B32" s="81"/>
      <c r="C32" s="27" t="s">
        <v>52</v>
      </c>
      <c r="D32" s="20" t="s">
        <v>27</v>
      </c>
      <c r="E32" s="20" t="s">
        <v>58</v>
      </c>
      <c r="F32" s="20" t="s">
        <v>59</v>
      </c>
      <c r="G32" s="22" t="s">
        <v>1</v>
      </c>
      <c r="H32" s="22" t="s">
        <v>18</v>
      </c>
      <c r="I32" s="80"/>
      <c r="J32" s="71"/>
    </row>
    <row r="33" spans="1:10" ht="13.5" customHeight="1">
      <c r="A33" s="90">
        <v>6</v>
      </c>
      <c r="B33" s="75" t="s">
        <v>60</v>
      </c>
      <c r="C33" s="4" t="s">
        <v>7</v>
      </c>
      <c r="D33" s="21">
        <v>390</v>
      </c>
      <c r="E33" s="21">
        <v>1533</v>
      </c>
      <c r="F33" s="21">
        <v>1190</v>
      </c>
      <c r="G33" s="21">
        <f>(D33+E33+F33)/3</f>
        <v>1037.6666666666667</v>
      </c>
      <c r="H33" s="3">
        <v>1</v>
      </c>
      <c r="I33" s="124" t="s">
        <v>57</v>
      </c>
      <c r="J33" s="14">
        <f>G33*H33</f>
        <v>1037.6666666666667</v>
      </c>
    </row>
    <row r="34" spans="1:10" ht="13.5" customHeight="1">
      <c r="A34" s="121"/>
      <c r="B34" s="119"/>
      <c r="C34" s="4" t="s">
        <v>68</v>
      </c>
      <c r="D34" s="21">
        <v>390</v>
      </c>
      <c r="E34" s="21">
        <v>1533</v>
      </c>
      <c r="F34" s="21">
        <v>1190</v>
      </c>
      <c r="G34" s="21">
        <f>(D34+E34+F34)/3</f>
        <v>1037.6666666666667</v>
      </c>
      <c r="H34" s="3">
        <v>1</v>
      </c>
      <c r="I34" s="124"/>
      <c r="J34" s="14">
        <f>G34*H34*3</f>
        <v>3113</v>
      </c>
    </row>
    <row r="35" spans="1:10" ht="13.5" customHeight="1">
      <c r="A35" s="121"/>
      <c r="B35" s="119"/>
      <c r="C35" s="4" t="s">
        <v>25</v>
      </c>
      <c r="D35" s="21">
        <v>390</v>
      </c>
      <c r="E35" s="21">
        <v>1533</v>
      </c>
      <c r="F35" s="21">
        <v>1190</v>
      </c>
      <c r="G35" s="21">
        <f>(D35+E35+F35)/3</f>
        <v>1037.6666666666667</v>
      </c>
      <c r="H35" s="3">
        <v>1</v>
      </c>
      <c r="I35" s="124"/>
      <c r="J35" s="14">
        <f>G35*H35</f>
        <v>1037.6666666666667</v>
      </c>
    </row>
    <row r="36" spans="1:10" ht="13.5" customHeight="1">
      <c r="A36" s="121"/>
      <c r="B36" s="119"/>
      <c r="C36" s="4" t="s">
        <v>10</v>
      </c>
      <c r="D36" s="21">
        <v>360</v>
      </c>
      <c r="E36" s="21">
        <v>1433</v>
      </c>
      <c r="F36" s="21">
        <v>960</v>
      </c>
      <c r="G36" s="21">
        <f>(D36+E36+F36)/3</f>
        <v>917.6666666666666</v>
      </c>
      <c r="H36" s="3">
        <v>1</v>
      </c>
      <c r="I36" s="124"/>
      <c r="J36" s="14">
        <f>G36*H36</f>
        <v>917.6666666666666</v>
      </c>
    </row>
    <row r="37" spans="1:10" ht="13.5" customHeight="1">
      <c r="A37" s="96"/>
      <c r="B37" s="92"/>
      <c r="C37" s="88" t="s">
        <v>47</v>
      </c>
      <c r="D37" s="89"/>
      <c r="E37" s="89"/>
      <c r="F37" s="89"/>
      <c r="G37" s="89"/>
      <c r="H37" s="89"/>
      <c r="I37" s="89"/>
      <c r="J37" s="16">
        <f>SUM(J33:J36)</f>
        <v>6106.000000000001</v>
      </c>
    </row>
    <row r="38" spans="1:10" ht="15" customHeight="1">
      <c r="A38" s="79"/>
      <c r="B38" s="82" t="s">
        <v>5</v>
      </c>
      <c r="C38" s="22" t="s">
        <v>48</v>
      </c>
      <c r="D38" s="116" t="s">
        <v>4</v>
      </c>
      <c r="E38" s="117"/>
      <c r="F38" s="117"/>
      <c r="G38" s="117"/>
      <c r="H38" s="117"/>
      <c r="I38" s="82" t="s">
        <v>19</v>
      </c>
      <c r="J38" s="70" t="s">
        <v>0</v>
      </c>
    </row>
    <row r="39" spans="1:10" ht="60" customHeight="1">
      <c r="A39" s="79"/>
      <c r="B39" s="118"/>
      <c r="C39" s="27" t="s">
        <v>52</v>
      </c>
      <c r="D39" s="20" t="s">
        <v>26</v>
      </c>
      <c r="E39" s="20" t="s">
        <v>62</v>
      </c>
      <c r="F39" s="20" t="s">
        <v>63</v>
      </c>
      <c r="G39" s="22" t="s">
        <v>1</v>
      </c>
      <c r="H39" s="22" t="s">
        <v>18</v>
      </c>
      <c r="I39" s="104"/>
      <c r="J39" s="122"/>
    </row>
    <row r="40" spans="1:10" ht="13.5" customHeight="1">
      <c r="A40" s="120">
        <v>7</v>
      </c>
      <c r="B40" s="113" t="s">
        <v>61</v>
      </c>
      <c r="C40" s="4" t="s">
        <v>7</v>
      </c>
      <c r="D40" s="21">
        <v>290</v>
      </c>
      <c r="E40" s="21">
        <v>150</v>
      </c>
      <c r="F40" s="21">
        <v>460</v>
      </c>
      <c r="G40" s="21">
        <f>(D40+E40+F40)/3</f>
        <v>300</v>
      </c>
      <c r="H40" s="3">
        <v>20</v>
      </c>
      <c r="I40" s="3">
        <v>12</v>
      </c>
      <c r="J40" s="14">
        <f>G40*H40*I40</f>
        <v>72000</v>
      </c>
    </row>
    <row r="41" spans="1:10" ht="13.5" customHeight="1">
      <c r="A41" s="121"/>
      <c r="B41" s="92"/>
      <c r="C41" s="4" t="s">
        <v>68</v>
      </c>
      <c r="D41" s="21">
        <v>290</v>
      </c>
      <c r="E41" s="21">
        <v>150</v>
      </c>
      <c r="F41" s="21">
        <v>460</v>
      </c>
      <c r="G41" s="21">
        <f>(D41+E41+F41)/3</f>
        <v>300</v>
      </c>
      <c r="H41" s="3">
        <v>20</v>
      </c>
      <c r="I41" s="3">
        <v>12</v>
      </c>
      <c r="J41" s="14">
        <f>G41*H41*I41*3</f>
        <v>216000</v>
      </c>
    </row>
    <row r="42" spans="1:10" ht="13.5" customHeight="1">
      <c r="A42" s="121"/>
      <c r="B42" s="92"/>
      <c r="C42" s="4" t="s">
        <v>25</v>
      </c>
      <c r="D42" s="21">
        <v>290</v>
      </c>
      <c r="E42" s="21">
        <v>150</v>
      </c>
      <c r="F42" s="21">
        <v>460</v>
      </c>
      <c r="G42" s="21">
        <f>(D42+E42+F42)/3</f>
        <v>300</v>
      </c>
      <c r="H42" s="3">
        <v>20</v>
      </c>
      <c r="I42" s="3">
        <v>12</v>
      </c>
      <c r="J42" s="14">
        <f>G42*H42*I42</f>
        <v>72000</v>
      </c>
    </row>
    <row r="43" spans="1:10" ht="13.5" customHeight="1">
      <c r="A43" s="121"/>
      <c r="B43" s="92"/>
      <c r="C43" s="4" t="s">
        <v>11</v>
      </c>
      <c r="D43" s="21">
        <v>290</v>
      </c>
      <c r="E43" s="21">
        <v>150</v>
      </c>
      <c r="F43" s="21">
        <v>460</v>
      </c>
      <c r="G43" s="21">
        <f>(D43+E43+F43)/3</f>
        <v>300</v>
      </c>
      <c r="H43" s="3">
        <v>20</v>
      </c>
      <c r="I43" s="3">
        <v>12</v>
      </c>
      <c r="J43" s="14">
        <f>G43*H43*I43</f>
        <v>72000</v>
      </c>
    </row>
    <row r="44" spans="1:10" ht="13.5" customHeight="1">
      <c r="A44" s="96"/>
      <c r="B44" s="92"/>
      <c r="C44" s="88" t="s">
        <v>47</v>
      </c>
      <c r="D44" s="107"/>
      <c r="E44" s="107"/>
      <c r="F44" s="107"/>
      <c r="G44" s="107"/>
      <c r="H44" s="107"/>
      <c r="I44" s="107"/>
      <c r="J44" s="16">
        <f>SUM(J40:J43)</f>
        <v>432000</v>
      </c>
    </row>
    <row r="45" spans="1:10" s="18" customFormat="1" ht="15" customHeight="1">
      <c r="A45" s="84"/>
      <c r="B45" s="94" t="s">
        <v>5</v>
      </c>
      <c r="C45" s="22" t="s">
        <v>48</v>
      </c>
      <c r="D45" s="70" t="s">
        <v>4</v>
      </c>
      <c r="E45" s="87"/>
      <c r="F45" s="87"/>
      <c r="G45" s="87"/>
      <c r="H45" s="87"/>
      <c r="I45" s="82" t="s">
        <v>19</v>
      </c>
      <c r="J45" s="70" t="s">
        <v>0</v>
      </c>
    </row>
    <row r="46" spans="1:10" s="18" customFormat="1" ht="27.75" customHeight="1">
      <c r="A46" s="84"/>
      <c r="B46" s="94"/>
      <c r="C46" s="27" t="s">
        <v>52</v>
      </c>
      <c r="D46" s="108" t="s">
        <v>21</v>
      </c>
      <c r="E46" s="109"/>
      <c r="F46" s="109"/>
      <c r="G46" s="22" t="s">
        <v>1</v>
      </c>
      <c r="H46" s="22" t="s">
        <v>18</v>
      </c>
      <c r="I46" s="104"/>
      <c r="J46" s="84"/>
    </row>
    <row r="47" spans="1:10" s="18" customFormat="1" ht="15" customHeight="1">
      <c r="A47" s="90">
        <v>8</v>
      </c>
      <c r="B47" s="110" t="s">
        <v>22</v>
      </c>
      <c r="C47" s="4" t="s">
        <v>7</v>
      </c>
      <c r="D47" s="112">
        <v>650</v>
      </c>
      <c r="E47" s="112"/>
      <c r="F47" s="112"/>
      <c r="G47" s="1">
        <f>D47</f>
        <v>650</v>
      </c>
      <c r="H47" s="3">
        <v>1</v>
      </c>
      <c r="I47" s="3">
        <v>12</v>
      </c>
      <c r="J47" s="14">
        <f>D47</f>
        <v>650</v>
      </c>
    </row>
    <row r="48" spans="1:10" s="18" customFormat="1" ht="15" customHeight="1">
      <c r="A48" s="91"/>
      <c r="B48" s="111"/>
      <c r="C48" s="4" t="s">
        <v>67</v>
      </c>
      <c r="D48" s="112">
        <v>650</v>
      </c>
      <c r="E48" s="112"/>
      <c r="F48" s="112"/>
      <c r="G48" s="1">
        <f>D48</f>
        <v>650</v>
      </c>
      <c r="H48" s="3">
        <v>1</v>
      </c>
      <c r="I48" s="3">
        <v>12</v>
      </c>
      <c r="J48" s="14">
        <f>D48*3</f>
        <v>1950</v>
      </c>
    </row>
    <row r="49" spans="1:10" s="18" customFormat="1" ht="15">
      <c r="A49" s="91"/>
      <c r="B49" s="111"/>
      <c r="C49" s="4" t="s">
        <v>25</v>
      </c>
      <c r="D49" s="112">
        <v>650</v>
      </c>
      <c r="E49" s="112"/>
      <c r="F49" s="112"/>
      <c r="G49" s="1">
        <f>D49</f>
        <v>650</v>
      </c>
      <c r="H49" s="3">
        <v>1</v>
      </c>
      <c r="I49" s="3">
        <v>12</v>
      </c>
      <c r="J49" s="14">
        <f>D49</f>
        <v>650</v>
      </c>
    </row>
    <row r="50" spans="1:10" s="18" customFormat="1" ht="15" customHeight="1">
      <c r="A50" s="91"/>
      <c r="B50" s="111"/>
      <c r="C50" s="4" t="s">
        <v>12</v>
      </c>
      <c r="D50" s="112">
        <v>650</v>
      </c>
      <c r="E50" s="112"/>
      <c r="F50" s="112"/>
      <c r="G50" s="1">
        <f>D50</f>
        <v>650</v>
      </c>
      <c r="H50" s="3">
        <v>1</v>
      </c>
      <c r="I50" s="3">
        <v>12</v>
      </c>
      <c r="J50" s="14">
        <f>D50</f>
        <v>650</v>
      </c>
    </row>
    <row r="51" spans="1:10" s="18" customFormat="1" ht="15" customHeight="1">
      <c r="A51" s="74"/>
      <c r="B51" s="111"/>
      <c r="C51" s="88" t="s">
        <v>47</v>
      </c>
      <c r="D51" s="89"/>
      <c r="E51" s="89"/>
      <c r="F51" s="89"/>
      <c r="G51" s="89"/>
      <c r="H51" s="89"/>
      <c r="I51" s="89"/>
      <c r="J51" s="16">
        <f>SUM(J47:J50)</f>
        <v>3900</v>
      </c>
    </row>
    <row r="52" spans="1:10" s="18" customFormat="1" ht="15" customHeight="1">
      <c r="A52" s="84"/>
      <c r="B52" s="94" t="s">
        <v>5</v>
      </c>
      <c r="C52" s="22" t="s">
        <v>48</v>
      </c>
      <c r="D52" s="70" t="s">
        <v>4</v>
      </c>
      <c r="E52" s="87"/>
      <c r="F52" s="87"/>
      <c r="G52" s="87"/>
      <c r="H52" s="87"/>
      <c r="I52" s="82" t="s">
        <v>70</v>
      </c>
      <c r="J52" s="70" t="s">
        <v>0</v>
      </c>
    </row>
    <row r="53" spans="1:10" s="18" customFormat="1" ht="49.5" customHeight="1">
      <c r="A53" s="84"/>
      <c r="B53" s="94"/>
      <c r="C53" s="27" t="s">
        <v>6</v>
      </c>
      <c r="D53" s="20" t="s">
        <v>17</v>
      </c>
      <c r="E53" s="20" t="s">
        <v>95</v>
      </c>
      <c r="F53" s="20" t="s">
        <v>96</v>
      </c>
      <c r="G53" s="22" t="s">
        <v>1</v>
      </c>
      <c r="H53" s="22" t="s">
        <v>18</v>
      </c>
      <c r="I53" s="104"/>
      <c r="J53" s="84"/>
    </row>
    <row r="54" spans="1:11" s="18" customFormat="1" ht="15" customHeight="1">
      <c r="A54" s="90">
        <v>9</v>
      </c>
      <c r="B54" s="75" t="s">
        <v>15</v>
      </c>
      <c r="C54" s="4" t="s">
        <v>7</v>
      </c>
      <c r="D54" s="1">
        <v>550</v>
      </c>
      <c r="E54" s="1">
        <v>500</v>
      </c>
      <c r="F54" s="1">
        <v>500</v>
      </c>
      <c r="G54" s="5">
        <f>(D54+E54+F54)/3</f>
        <v>516.6666666666666</v>
      </c>
      <c r="H54" s="6">
        <v>1</v>
      </c>
      <c r="I54" s="6">
        <v>248</v>
      </c>
      <c r="J54" s="25">
        <f>G54*I54</f>
        <v>128133.33333333333</v>
      </c>
      <c r="K54" s="26"/>
    </row>
    <row r="55" spans="1:10" s="18" customFormat="1" ht="15" customHeight="1">
      <c r="A55" s="91"/>
      <c r="B55" s="93"/>
      <c r="C55" s="4" t="s">
        <v>68</v>
      </c>
      <c r="D55" s="1">
        <v>550</v>
      </c>
      <c r="E55" s="1">
        <v>500</v>
      </c>
      <c r="F55" s="1">
        <v>500</v>
      </c>
      <c r="G55" s="5">
        <f>(D55+E55+F55)/3</f>
        <v>516.6666666666666</v>
      </c>
      <c r="H55" s="6">
        <v>1</v>
      </c>
      <c r="I55" s="6">
        <v>248</v>
      </c>
      <c r="J55" s="25">
        <f>G55*I55*3</f>
        <v>384400</v>
      </c>
    </row>
    <row r="56" spans="1:10" s="18" customFormat="1" ht="15" customHeight="1">
      <c r="A56" s="91"/>
      <c r="B56" s="93"/>
      <c r="C56" s="4" t="s">
        <v>25</v>
      </c>
      <c r="D56" s="1">
        <v>550</v>
      </c>
      <c r="E56" s="1">
        <v>500</v>
      </c>
      <c r="F56" s="1">
        <v>500</v>
      </c>
      <c r="G56" s="5">
        <f>(D56+E56+F56)/3</f>
        <v>516.6666666666666</v>
      </c>
      <c r="H56" s="6">
        <v>1</v>
      </c>
      <c r="I56" s="6">
        <v>248</v>
      </c>
      <c r="J56" s="25">
        <f>G56*I56</f>
        <v>128133.33333333333</v>
      </c>
    </row>
    <row r="57" spans="1:10" s="18" customFormat="1" ht="15" customHeight="1">
      <c r="A57" s="91"/>
      <c r="B57" s="93"/>
      <c r="C57" s="4" t="s">
        <v>13</v>
      </c>
      <c r="D57" s="1">
        <v>550</v>
      </c>
      <c r="E57" s="1">
        <v>500</v>
      </c>
      <c r="F57" s="1">
        <v>500</v>
      </c>
      <c r="G57" s="5">
        <f>(D57+E57+F57)/3</f>
        <v>516.6666666666666</v>
      </c>
      <c r="H57" s="6">
        <v>1</v>
      </c>
      <c r="I57" s="6">
        <v>248</v>
      </c>
      <c r="J57" s="25">
        <f>G57*I57</f>
        <v>128133.33333333333</v>
      </c>
    </row>
    <row r="58" spans="1:10" s="18" customFormat="1" ht="15">
      <c r="A58" s="74"/>
      <c r="B58" s="93"/>
      <c r="C58" s="88" t="s">
        <v>47</v>
      </c>
      <c r="D58" s="89"/>
      <c r="E58" s="89"/>
      <c r="F58" s="89"/>
      <c r="G58" s="89"/>
      <c r="H58" s="89"/>
      <c r="I58" s="89"/>
      <c r="J58" s="28">
        <f>SUM(J54:J57)</f>
        <v>768800</v>
      </c>
    </row>
    <row r="59" spans="1:10" s="18" customFormat="1" ht="15" customHeight="1">
      <c r="A59" s="71"/>
      <c r="B59" s="94" t="s">
        <v>5</v>
      </c>
      <c r="C59" s="22" t="s">
        <v>48</v>
      </c>
      <c r="D59" s="70" t="s">
        <v>4</v>
      </c>
      <c r="E59" s="87"/>
      <c r="F59" s="87"/>
      <c r="G59" s="87"/>
      <c r="H59" s="87"/>
      <c r="I59" s="82" t="s">
        <v>70</v>
      </c>
      <c r="J59" s="70" t="s">
        <v>0</v>
      </c>
    </row>
    <row r="60" spans="1:10" ht="34.5" customHeight="1">
      <c r="A60" s="79"/>
      <c r="B60" s="94"/>
      <c r="C60" s="27" t="s">
        <v>73</v>
      </c>
      <c r="D60" s="129" t="s">
        <v>69</v>
      </c>
      <c r="E60" s="130"/>
      <c r="F60" s="130"/>
      <c r="G60" s="22" t="s">
        <v>1</v>
      </c>
      <c r="H60" s="22" t="s">
        <v>18</v>
      </c>
      <c r="I60" s="104"/>
      <c r="J60" s="84"/>
    </row>
    <row r="61" spans="1:10" ht="15" customHeight="1">
      <c r="A61" s="90">
        <v>10</v>
      </c>
      <c r="B61" s="85" t="s">
        <v>16</v>
      </c>
      <c r="C61" s="4" t="s">
        <v>7</v>
      </c>
      <c r="D61" s="3">
        <v>27</v>
      </c>
      <c r="E61" s="3">
        <v>27.9</v>
      </c>
      <c r="F61" s="3">
        <v>28.1</v>
      </c>
      <c r="G61" s="1">
        <f>(D61+E61+F61)/3</f>
        <v>27.666666666666668</v>
      </c>
      <c r="H61" s="3">
        <v>9.2</v>
      </c>
      <c r="I61" s="3">
        <v>248</v>
      </c>
      <c r="J61" s="14">
        <f>G61*H61*I61</f>
        <v>63124.26666666666</v>
      </c>
    </row>
    <row r="62" spans="1:10" ht="15" customHeight="1">
      <c r="A62" s="91"/>
      <c r="B62" s="86"/>
      <c r="C62" s="4" t="s">
        <v>68</v>
      </c>
      <c r="D62" s="3">
        <v>27</v>
      </c>
      <c r="E62" s="3">
        <v>27.9</v>
      </c>
      <c r="F62" s="3">
        <v>28.1</v>
      </c>
      <c r="G62" s="1">
        <f>(D62+E62+F62)/3</f>
        <v>27.666666666666668</v>
      </c>
      <c r="H62" s="3">
        <v>11.5</v>
      </c>
      <c r="I62" s="3">
        <v>248</v>
      </c>
      <c r="J62" s="14">
        <f>G62*H62*I62*3</f>
        <v>236716.00000000003</v>
      </c>
    </row>
    <row r="63" spans="1:10" ht="15" customHeight="1">
      <c r="A63" s="91"/>
      <c r="B63" s="86"/>
      <c r="C63" s="4" t="s">
        <v>25</v>
      </c>
      <c r="D63" s="3">
        <v>27</v>
      </c>
      <c r="E63" s="3">
        <v>27.9</v>
      </c>
      <c r="F63" s="3">
        <v>28.1</v>
      </c>
      <c r="G63" s="1">
        <f>(D63+E63+F63)/3</f>
        <v>27.666666666666668</v>
      </c>
      <c r="H63" s="3">
        <v>13.9</v>
      </c>
      <c r="I63" s="3">
        <v>248</v>
      </c>
      <c r="J63" s="14">
        <f>G63*H63*I63</f>
        <v>95372.53333333334</v>
      </c>
    </row>
    <row r="64" spans="1:10" ht="15" customHeight="1">
      <c r="A64" s="91"/>
      <c r="B64" s="86"/>
      <c r="C64" s="4" t="s">
        <v>14</v>
      </c>
      <c r="D64" s="3">
        <v>27</v>
      </c>
      <c r="E64" s="3">
        <v>27.9</v>
      </c>
      <c r="F64" s="3">
        <v>28.1</v>
      </c>
      <c r="G64" s="1">
        <f>(D64+E64+F64)/3</f>
        <v>27.666666666666668</v>
      </c>
      <c r="H64" s="3">
        <v>7.5</v>
      </c>
      <c r="I64" s="3">
        <v>248</v>
      </c>
      <c r="J64" s="14">
        <f>G64*H64*I64</f>
        <v>51460</v>
      </c>
    </row>
    <row r="65" spans="1:10" ht="15" customHeight="1">
      <c r="A65" s="74"/>
      <c r="B65" s="86"/>
      <c r="C65" s="88" t="s">
        <v>47</v>
      </c>
      <c r="D65" s="89"/>
      <c r="E65" s="89"/>
      <c r="F65" s="89"/>
      <c r="G65" s="89"/>
      <c r="H65" s="89"/>
      <c r="I65" s="89"/>
      <c r="J65" s="16">
        <f>SUM(J61:J64)</f>
        <v>446672.80000000005</v>
      </c>
    </row>
    <row r="66" spans="1:10" ht="15" customHeight="1">
      <c r="A66" s="71"/>
      <c r="B66" s="94" t="s">
        <v>5</v>
      </c>
      <c r="C66" s="22" t="s">
        <v>48</v>
      </c>
      <c r="D66" s="70" t="s">
        <v>4</v>
      </c>
      <c r="E66" s="87"/>
      <c r="F66" s="87"/>
      <c r="G66" s="87"/>
      <c r="H66" s="87"/>
      <c r="I66" s="82" t="s">
        <v>87</v>
      </c>
      <c r="J66" s="70" t="s">
        <v>0</v>
      </c>
    </row>
    <row r="67" spans="1:10" ht="66" customHeight="1">
      <c r="A67" s="79"/>
      <c r="B67" s="94"/>
      <c r="C67" s="27" t="s">
        <v>73</v>
      </c>
      <c r="D67" s="20" t="s">
        <v>72</v>
      </c>
      <c r="E67" s="64" t="s">
        <v>82</v>
      </c>
      <c r="F67" s="20" t="s">
        <v>83</v>
      </c>
      <c r="G67" s="22" t="s">
        <v>1</v>
      </c>
      <c r="H67" s="22" t="s">
        <v>18</v>
      </c>
      <c r="I67" s="104"/>
      <c r="J67" s="84"/>
    </row>
    <row r="68" spans="1:10" ht="15" customHeight="1">
      <c r="A68" s="90">
        <v>11</v>
      </c>
      <c r="B68" s="24" t="s">
        <v>71</v>
      </c>
      <c r="C68" s="4" t="s">
        <v>81</v>
      </c>
      <c r="D68" s="1">
        <v>230</v>
      </c>
      <c r="E68" s="1">
        <v>203</v>
      </c>
      <c r="F68" s="1">
        <v>289</v>
      </c>
      <c r="G68" s="39">
        <f>(D68+E68+F68)/3</f>
        <v>240.66666666666666</v>
      </c>
      <c r="H68" s="40">
        <v>6</v>
      </c>
      <c r="I68" s="40">
        <v>1</v>
      </c>
      <c r="J68" s="39">
        <f>G68*H68*2</f>
        <v>2888</v>
      </c>
    </row>
    <row r="69" spans="1:10" ht="45" customHeight="1">
      <c r="A69" s="95"/>
      <c r="B69" s="51"/>
      <c r="C69" s="30"/>
      <c r="D69" s="57" t="s">
        <v>84</v>
      </c>
      <c r="E69" s="57" t="s">
        <v>85</v>
      </c>
      <c r="F69" s="57" t="s">
        <v>86</v>
      </c>
      <c r="G69" s="8"/>
      <c r="H69" s="22"/>
      <c r="I69" s="31"/>
      <c r="J69" s="32"/>
    </row>
    <row r="70" spans="1:10" ht="15" customHeight="1">
      <c r="A70" s="95"/>
      <c r="B70" s="24" t="s">
        <v>79</v>
      </c>
      <c r="C70" s="4" t="s">
        <v>81</v>
      </c>
      <c r="D70" s="1">
        <v>600</v>
      </c>
      <c r="E70" s="1">
        <v>490</v>
      </c>
      <c r="F70" s="1">
        <v>516</v>
      </c>
      <c r="G70" s="39">
        <f>(D70+E70+F70)/3</f>
        <v>535.3333333333334</v>
      </c>
      <c r="H70" s="40">
        <v>6</v>
      </c>
      <c r="I70" s="40">
        <v>1</v>
      </c>
      <c r="J70" s="39">
        <f>G70*H70</f>
        <v>3212</v>
      </c>
    </row>
    <row r="71" spans="1:10" ht="60" customHeight="1">
      <c r="A71" s="95"/>
      <c r="B71" s="51"/>
      <c r="C71" s="30"/>
      <c r="D71" s="57" t="s">
        <v>88</v>
      </c>
      <c r="E71" s="57" t="s">
        <v>89</v>
      </c>
      <c r="F71" s="57" t="s">
        <v>90</v>
      </c>
      <c r="G71" s="8"/>
      <c r="H71" s="22"/>
      <c r="I71" s="31"/>
      <c r="J71" s="32"/>
    </row>
    <row r="72" spans="1:10" ht="15" customHeight="1">
      <c r="A72" s="95"/>
      <c r="B72" s="24" t="s">
        <v>80</v>
      </c>
      <c r="C72" s="4" t="s">
        <v>81</v>
      </c>
      <c r="D72" s="39">
        <v>566</v>
      </c>
      <c r="E72" s="39">
        <v>594</v>
      </c>
      <c r="F72" s="39">
        <v>676</v>
      </c>
      <c r="G72" s="39">
        <f>(D72+E72+F72)/3</f>
        <v>612</v>
      </c>
      <c r="H72" s="40">
        <v>6</v>
      </c>
      <c r="I72" s="40">
        <v>1</v>
      </c>
      <c r="J72" s="39">
        <f>G72*H72</f>
        <v>3672</v>
      </c>
    </row>
    <row r="73" spans="1:10" ht="15" customHeight="1">
      <c r="A73" s="96"/>
      <c r="B73" s="97" t="s">
        <v>47</v>
      </c>
      <c r="C73" s="98"/>
      <c r="D73" s="98"/>
      <c r="E73" s="98"/>
      <c r="F73" s="98"/>
      <c r="G73" s="98"/>
      <c r="H73" s="98"/>
      <c r="I73" s="98"/>
      <c r="J73" s="61">
        <f>J68+J70+J72</f>
        <v>9772</v>
      </c>
    </row>
    <row r="74" spans="1:10" ht="15" customHeight="1">
      <c r="A74" s="71"/>
      <c r="B74" s="94" t="s">
        <v>5</v>
      </c>
      <c r="C74" s="82" t="s">
        <v>48</v>
      </c>
      <c r="D74" s="70" t="s">
        <v>4</v>
      </c>
      <c r="E74" s="87"/>
      <c r="F74" s="87"/>
      <c r="G74" s="87"/>
      <c r="H74" s="87"/>
      <c r="I74" s="82" t="s">
        <v>70</v>
      </c>
      <c r="J74" s="70" t="s">
        <v>0</v>
      </c>
    </row>
    <row r="75" spans="1:10" ht="33" customHeight="1">
      <c r="A75" s="79"/>
      <c r="B75" s="94"/>
      <c r="C75" s="92"/>
      <c r="D75" s="57" t="s">
        <v>94</v>
      </c>
      <c r="E75" s="57" t="s">
        <v>92</v>
      </c>
      <c r="F75" s="57" t="s">
        <v>93</v>
      </c>
      <c r="G75" s="22" t="s">
        <v>1</v>
      </c>
      <c r="H75" s="22" t="s">
        <v>18</v>
      </c>
      <c r="I75" s="104"/>
      <c r="J75" s="84"/>
    </row>
    <row r="76" spans="1:10" ht="15" customHeight="1">
      <c r="A76" s="99">
        <v>12</v>
      </c>
      <c r="B76" s="6" t="s">
        <v>64</v>
      </c>
      <c r="C76" s="63" t="s">
        <v>78</v>
      </c>
      <c r="D76" s="2">
        <v>100</v>
      </c>
      <c r="E76" s="2">
        <v>50</v>
      </c>
      <c r="F76" s="2">
        <v>107</v>
      </c>
      <c r="G76" s="1">
        <f>SUM(D76:F76)/3</f>
        <v>85.66666666666667</v>
      </c>
      <c r="H76" s="2">
        <v>6</v>
      </c>
      <c r="I76" s="2">
        <v>248</v>
      </c>
      <c r="J76" s="29">
        <f>G76*H76*I76</f>
        <v>127472</v>
      </c>
    </row>
    <row r="77" spans="1:10" ht="44.25" customHeight="1">
      <c r="A77" s="100"/>
      <c r="B77" s="75" t="s">
        <v>39</v>
      </c>
      <c r="C77" s="103" t="s">
        <v>78</v>
      </c>
      <c r="D77" s="134" t="s">
        <v>40</v>
      </c>
      <c r="E77" s="117"/>
      <c r="F77" s="117"/>
      <c r="G77" s="58"/>
      <c r="H77" s="59"/>
      <c r="I77" s="59"/>
      <c r="J77" s="60"/>
    </row>
    <row r="78" spans="1:10" ht="15" customHeight="1">
      <c r="A78" s="101"/>
      <c r="B78" s="75"/>
      <c r="C78" s="103"/>
      <c r="D78" s="131">
        <v>15140</v>
      </c>
      <c r="E78" s="131"/>
      <c r="F78" s="131"/>
      <c r="G78" s="3">
        <v>15140</v>
      </c>
      <c r="H78" s="2">
        <v>6</v>
      </c>
      <c r="I78" s="2" t="s">
        <v>91</v>
      </c>
      <c r="J78" s="21">
        <f>G78*H78</f>
        <v>90840</v>
      </c>
    </row>
    <row r="79" spans="1:10" ht="15" customHeight="1">
      <c r="A79" s="102"/>
      <c r="B79" s="11"/>
      <c r="C79" s="88" t="s">
        <v>47</v>
      </c>
      <c r="D79" s="89"/>
      <c r="E79" s="89"/>
      <c r="F79" s="89"/>
      <c r="G79" s="89"/>
      <c r="H79" s="89"/>
      <c r="I79" s="89"/>
      <c r="J79" s="52">
        <f>SUM(J76:J78)</f>
        <v>218312</v>
      </c>
    </row>
    <row r="80" spans="1:10" ht="15" customHeight="1">
      <c r="A80" s="71"/>
      <c r="B80" s="94" t="s">
        <v>5</v>
      </c>
      <c r="C80" s="22" t="s">
        <v>48</v>
      </c>
      <c r="D80" s="70" t="s">
        <v>4</v>
      </c>
      <c r="E80" s="87"/>
      <c r="F80" s="87"/>
      <c r="G80" s="87"/>
      <c r="H80" s="87"/>
      <c r="I80" s="82" t="s">
        <v>19</v>
      </c>
      <c r="J80" s="70" t="s">
        <v>0</v>
      </c>
    </row>
    <row r="81" spans="1:10" s="54" customFormat="1" ht="31.5" customHeight="1">
      <c r="A81" s="79"/>
      <c r="B81" s="94"/>
      <c r="C81" s="27" t="s">
        <v>49</v>
      </c>
      <c r="D81" s="105" t="s">
        <v>28</v>
      </c>
      <c r="E81" s="106"/>
      <c r="F81" s="106"/>
      <c r="G81" s="22" t="s">
        <v>1</v>
      </c>
      <c r="H81" s="22" t="s">
        <v>18</v>
      </c>
      <c r="I81" s="104"/>
      <c r="J81" s="84"/>
    </row>
    <row r="82" spans="1:10" ht="15" customHeight="1">
      <c r="A82" s="99">
        <v>13</v>
      </c>
      <c r="B82" s="33" t="s">
        <v>20</v>
      </c>
      <c r="C82" s="132" t="s">
        <v>47</v>
      </c>
      <c r="D82" s="133"/>
      <c r="E82" s="133"/>
      <c r="F82" s="133"/>
      <c r="G82" s="133"/>
      <c r="H82" s="133"/>
      <c r="I82" s="133"/>
      <c r="J82" s="28">
        <f>SUM(J83:J93)</f>
        <v>423381</v>
      </c>
    </row>
    <row r="83" spans="1:10" ht="15">
      <c r="A83" s="135"/>
      <c r="B83" s="36" t="s">
        <v>29</v>
      </c>
      <c r="C83" s="12"/>
      <c r="D83" s="123">
        <v>6300</v>
      </c>
      <c r="E83" s="123"/>
      <c r="F83" s="123"/>
      <c r="G83" s="1">
        <f>D83</f>
        <v>6300</v>
      </c>
      <c r="H83" s="14">
        <v>1</v>
      </c>
      <c r="I83" s="1" t="s">
        <v>74</v>
      </c>
      <c r="J83" s="14">
        <f>D83</f>
        <v>6300</v>
      </c>
    </row>
    <row r="84" spans="1:10" ht="45" customHeight="1">
      <c r="A84" s="135"/>
      <c r="B84" s="34" t="s">
        <v>65</v>
      </c>
      <c r="C84" s="12"/>
      <c r="D84" s="123">
        <v>1575</v>
      </c>
      <c r="E84" s="123"/>
      <c r="F84" s="123"/>
      <c r="G84" s="1">
        <f aca="true" t="shared" si="0" ref="G84:G93">D84</f>
        <v>1575</v>
      </c>
      <c r="H84" s="14">
        <v>1</v>
      </c>
      <c r="I84" s="1" t="s">
        <v>74</v>
      </c>
      <c r="J84" s="14">
        <f>D84</f>
        <v>1575</v>
      </c>
    </row>
    <row r="85" spans="1:10" ht="15" customHeight="1">
      <c r="A85" s="135"/>
      <c r="B85" s="36" t="s">
        <v>30</v>
      </c>
      <c r="C85" s="12"/>
      <c r="D85" s="123">
        <v>2205</v>
      </c>
      <c r="E85" s="123"/>
      <c r="F85" s="123"/>
      <c r="G85" s="1">
        <f t="shared" si="0"/>
        <v>2205</v>
      </c>
      <c r="H85" s="14">
        <v>1</v>
      </c>
      <c r="I85" s="14">
        <v>12</v>
      </c>
      <c r="J85" s="14">
        <f>G85*I85</f>
        <v>26460</v>
      </c>
    </row>
    <row r="86" spans="1:10" ht="15" customHeight="1">
      <c r="A86" s="135"/>
      <c r="B86" s="36" t="s">
        <v>77</v>
      </c>
      <c r="C86" s="12"/>
      <c r="D86" s="123">
        <v>220.5</v>
      </c>
      <c r="E86" s="123"/>
      <c r="F86" s="123"/>
      <c r="G86" s="1">
        <f t="shared" si="0"/>
        <v>220.5</v>
      </c>
      <c r="H86" s="14">
        <v>6</v>
      </c>
      <c r="I86" s="35" t="s">
        <v>38</v>
      </c>
      <c r="J86" s="14">
        <f>D86*248*H86</f>
        <v>328104</v>
      </c>
    </row>
    <row r="87" spans="1:10" ht="15" customHeight="1">
      <c r="A87" s="135"/>
      <c r="B87" s="36" t="s">
        <v>31</v>
      </c>
      <c r="C87" s="12"/>
      <c r="D87" s="123">
        <v>315</v>
      </c>
      <c r="E87" s="123"/>
      <c r="F87" s="123"/>
      <c r="G87" s="1">
        <f t="shared" si="0"/>
        <v>315</v>
      </c>
      <c r="H87" s="14">
        <v>6</v>
      </c>
      <c r="I87" s="1" t="s">
        <v>74</v>
      </c>
      <c r="J87" s="14">
        <f>D87*H87</f>
        <v>1890</v>
      </c>
    </row>
    <row r="88" spans="1:10" ht="30" customHeight="1">
      <c r="A88" s="135"/>
      <c r="B88" s="34" t="s">
        <v>32</v>
      </c>
      <c r="C88" s="12"/>
      <c r="D88" s="123">
        <v>157.5</v>
      </c>
      <c r="E88" s="123"/>
      <c r="F88" s="123"/>
      <c r="G88" s="1">
        <f t="shared" si="0"/>
        <v>157.5</v>
      </c>
      <c r="H88" s="14">
        <v>6</v>
      </c>
      <c r="I88" s="14">
        <v>12</v>
      </c>
      <c r="J88" s="14">
        <f>D88*H88*I88</f>
        <v>11340</v>
      </c>
    </row>
    <row r="89" spans="1:10" ht="45" customHeight="1">
      <c r="A89" s="135"/>
      <c r="B89" s="34" t="s">
        <v>33</v>
      </c>
      <c r="C89" s="12"/>
      <c r="D89" s="123">
        <v>1575</v>
      </c>
      <c r="E89" s="123"/>
      <c r="F89" s="123"/>
      <c r="G89" s="1">
        <f t="shared" si="0"/>
        <v>1575</v>
      </c>
      <c r="H89" s="14">
        <v>5</v>
      </c>
      <c r="I89" s="1" t="s">
        <v>74</v>
      </c>
      <c r="J89" s="14">
        <f>D89*H89</f>
        <v>7875</v>
      </c>
    </row>
    <row r="90" spans="1:10" ht="30.75" customHeight="1">
      <c r="A90" s="135"/>
      <c r="B90" s="34" t="s">
        <v>34</v>
      </c>
      <c r="C90" s="12"/>
      <c r="D90" s="123">
        <v>3150</v>
      </c>
      <c r="E90" s="123"/>
      <c r="F90" s="123"/>
      <c r="G90" s="1">
        <f t="shared" si="0"/>
        <v>3150</v>
      </c>
      <c r="H90" s="14">
        <v>1</v>
      </c>
      <c r="I90" s="1" t="s">
        <v>74</v>
      </c>
      <c r="J90" s="14">
        <f>D90*H90</f>
        <v>3150</v>
      </c>
    </row>
    <row r="91" spans="1:10" ht="30" customHeight="1">
      <c r="A91" s="135"/>
      <c r="B91" s="37" t="s">
        <v>35</v>
      </c>
      <c r="C91" s="12"/>
      <c r="D91" s="123">
        <v>350</v>
      </c>
      <c r="E91" s="123"/>
      <c r="F91" s="123"/>
      <c r="G91" s="1">
        <f t="shared" si="0"/>
        <v>350</v>
      </c>
      <c r="H91" s="14">
        <v>6</v>
      </c>
      <c r="I91" s="1" t="s">
        <v>74</v>
      </c>
      <c r="J91" s="14">
        <f>D91*H91</f>
        <v>2100</v>
      </c>
    </row>
    <row r="92" spans="1:10" ht="15" customHeight="1">
      <c r="A92" s="135"/>
      <c r="B92" s="38" t="s">
        <v>36</v>
      </c>
      <c r="C92" s="12"/>
      <c r="D92" s="123">
        <v>4221</v>
      </c>
      <c r="E92" s="123"/>
      <c r="F92" s="123"/>
      <c r="G92" s="1">
        <f t="shared" si="0"/>
        <v>4221</v>
      </c>
      <c r="H92" s="14">
        <v>6</v>
      </c>
      <c r="I92" s="1" t="s">
        <v>74</v>
      </c>
      <c r="J92" s="14">
        <f>G92*H92</f>
        <v>25326</v>
      </c>
    </row>
    <row r="93" spans="1:10" ht="30.75" customHeight="1" thickBot="1">
      <c r="A93" s="136"/>
      <c r="B93" s="41" t="s">
        <v>37</v>
      </c>
      <c r="C93" s="42"/>
      <c r="D93" s="138">
        <v>1543.5</v>
      </c>
      <c r="E93" s="138"/>
      <c r="F93" s="138"/>
      <c r="G93" s="43">
        <f t="shared" si="0"/>
        <v>1543.5</v>
      </c>
      <c r="H93" s="15">
        <v>6</v>
      </c>
      <c r="I93" s="43" t="s">
        <v>74</v>
      </c>
      <c r="J93" s="15">
        <f>G93*H93</f>
        <v>9261</v>
      </c>
    </row>
    <row r="94" spans="1:13" ht="15" customHeight="1" thickBot="1">
      <c r="A94" s="44"/>
      <c r="B94" s="45"/>
      <c r="C94" s="46"/>
      <c r="D94" s="47"/>
      <c r="E94" s="47"/>
      <c r="F94" s="47"/>
      <c r="G94" s="48"/>
      <c r="H94" s="49"/>
      <c r="I94" s="50" t="s">
        <v>75</v>
      </c>
      <c r="J94" s="55">
        <f>J10+J13+J16+J23+J30+J37+J44+J51+J58+J65+J73+J79+J82</f>
        <v>6233954.466666666</v>
      </c>
      <c r="M94" t="s">
        <v>106</v>
      </c>
    </row>
    <row r="95" ht="12.75">
      <c r="J95" s="13"/>
    </row>
    <row r="100" spans="1:9" s="66" customFormat="1" ht="15.75">
      <c r="A100" s="65"/>
      <c r="B100" s="65" t="s">
        <v>105</v>
      </c>
      <c r="C100" s="65"/>
      <c r="D100" s="65"/>
      <c r="E100" s="65"/>
      <c r="F100" s="69"/>
      <c r="G100" s="69"/>
      <c r="H100" s="68" t="s">
        <v>107</v>
      </c>
      <c r="I100" s="67"/>
    </row>
  </sheetData>
  <sheetProtection/>
  <mergeCells count="123">
    <mergeCell ref="A7:A9"/>
    <mergeCell ref="B7:B9"/>
    <mergeCell ref="C7:C9"/>
    <mergeCell ref="D11:H11"/>
    <mergeCell ref="I11:I12"/>
    <mergeCell ref="J17:J18"/>
    <mergeCell ref="I19:I22"/>
    <mergeCell ref="B17:B18"/>
    <mergeCell ref="A17:A18"/>
    <mergeCell ref="A19:A23"/>
    <mergeCell ref="B19:B23"/>
    <mergeCell ref="C23:I23"/>
    <mergeCell ref="I17:I18"/>
    <mergeCell ref="J11:J12"/>
    <mergeCell ref="C11:C12"/>
    <mergeCell ref="A82:A93"/>
    <mergeCell ref="A11:A12"/>
    <mergeCell ref="B14:B15"/>
    <mergeCell ref="C14:C15"/>
    <mergeCell ref="D17:H17"/>
    <mergeCell ref="D93:F93"/>
    <mergeCell ref="D14:H14"/>
    <mergeCell ref="A14:A15"/>
    <mergeCell ref="D77:F77"/>
    <mergeCell ref="I14:I15"/>
    <mergeCell ref="I31:I32"/>
    <mergeCell ref="A54:A58"/>
    <mergeCell ref="D48:F48"/>
    <mergeCell ref="D49:F49"/>
    <mergeCell ref="D50:F50"/>
    <mergeCell ref="B52:B53"/>
    <mergeCell ref="A52:A53"/>
    <mergeCell ref="D87:F87"/>
    <mergeCell ref="D59:H59"/>
    <mergeCell ref="I59:I60"/>
    <mergeCell ref="I66:I67"/>
    <mergeCell ref="D60:F60"/>
    <mergeCell ref="D78:F78"/>
    <mergeCell ref="D83:F83"/>
    <mergeCell ref="D84:F84"/>
    <mergeCell ref="C82:I82"/>
    <mergeCell ref="D74:H74"/>
    <mergeCell ref="D91:F91"/>
    <mergeCell ref="G1:J1"/>
    <mergeCell ref="B5:J5"/>
    <mergeCell ref="D7:H8"/>
    <mergeCell ref="J7:J9"/>
    <mergeCell ref="J14:J15"/>
    <mergeCell ref="D85:F85"/>
    <mergeCell ref="I45:I46"/>
    <mergeCell ref="B11:B12"/>
    <mergeCell ref="I7:I9"/>
    <mergeCell ref="J31:J32"/>
    <mergeCell ref="I33:I36"/>
    <mergeCell ref="A31:A32"/>
    <mergeCell ref="D31:H31"/>
    <mergeCell ref="B31:B32"/>
    <mergeCell ref="A33:A37"/>
    <mergeCell ref="C37:I37"/>
    <mergeCell ref="J38:J39"/>
    <mergeCell ref="I74:I75"/>
    <mergeCell ref="J74:J75"/>
    <mergeCell ref="D92:F92"/>
    <mergeCell ref="J52:J53"/>
    <mergeCell ref="D86:F86"/>
    <mergeCell ref="D88:F88"/>
    <mergeCell ref="D89:F89"/>
    <mergeCell ref="D90:F90"/>
    <mergeCell ref="J45:J46"/>
    <mergeCell ref="D52:H52"/>
    <mergeCell ref="I52:I53"/>
    <mergeCell ref="A3:J3"/>
    <mergeCell ref="D38:H38"/>
    <mergeCell ref="A38:A39"/>
    <mergeCell ref="B38:B39"/>
    <mergeCell ref="I38:I39"/>
    <mergeCell ref="B33:B37"/>
    <mergeCell ref="A47:A51"/>
    <mergeCell ref="A40:A44"/>
    <mergeCell ref="C44:I44"/>
    <mergeCell ref="D45:H45"/>
    <mergeCell ref="D46:F46"/>
    <mergeCell ref="A45:A46"/>
    <mergeCell ref="B47:B51"/>
    <mergeCell ref="C51:I51"/>
    <mergeCell ref="D47:F47"/>
    <mergeCell ref="B40:B44"/>
    <mergeCell ref="B45:B46"/>
    <mergeCell ref="J80:J81"/>
    <mergeCell ref="A76:A79"/>
    <mergeCell ref="C79:I79"/>
    <mergeCell ref="B77:B78"/>
    <mergeCell ref="C77:C78"/>
    <mergeCell ref="A80:A81"/>
    <mergeCell ref="B80:B81"/>
    <mergeCell ref="D80:H80"/>
    <mergeCell ref="I80:I81"/>
    <mergeCell ref="D81:F81"/>
    <mergeCell ref="C74:C75"/>
    <mergeCell ref="A66:A67"/>
    <mergeCell ref="B54:B58"/>
    <mergeCell ref="C58:I58"/>
    <mergeCell ref="B59:B60"/>
    <mergeCell ref="B66:B67"/>
    <mergeCell ref="A68:A73"/>
    <mergeCell ref="B73:I73"/>
    <mergeCell ref="A74:A75"/>
    <mergeCell ref="B74:B75"/>
    <mergeCell ref="J59:J60"/>
    <mergeCell ref="J66:J67"/>
    <mergeCell ref="B61:B65"/>
    <mergeCell ref="A59:A60"/>
    <mergeCell ref="D66:H66"/>
    <mergeCell ref="C65:I65"/>
    <mergeCell ref="A61:A65"/>
    <mergeCell ref="J24:J25"/>
    <mergeCell ref="A26:A30"/>
    <mergeCell ref="B26:B30"/>
    <mergeCell ref="C30:I30"/>
    <mergeCell ref="A24:A25"/>
    <mergeCell ref="B24:B25"/>
    <mergeCell ref="D24:H24"/>
    <mergeCell ref="I24:I25"/>
  </mergeCells>
  <hyperlinks>
    <hyperlink ref="D53" r:id="rId1" display="http://divers-motors.ru/dinamic/moyka40"/>
    <hyperlink ref="D12" r:id="rId2" display="http://www.zarplata.ru/v11329002/"/>
    <hyperlink ref="E12" r:id="rId3" display="http://www.zarplata.ru/v9370929/"/>
    <hyperlink ref="D32" r:id="rId4" display="http://www.4rn.ru/catalog/wipers/21291/52050"/>
    <hyperlink ref="D39" r:id="rId5" display="http://www.mirdvornikov.ru/catalog/liquids/liquids-coolstream-25-5/"/>
    <hyperlink ref="D46" r:id="rId6" display="http://www.obltorg.ru/catalog/avto/6050/6000/"/>
    <hyperlink ref="D77" r:id="rId7" display="http://www.nebolit.com/price/prices/section.php?SECTION_ID=1519"/>
    <hyperlink ref="D60" r:id="rId8" display="http://www.benzin-price.ru/"/>
    <hyperlink ref="D67" r:id="rId9" display="http://www.interavto-express.ru/catalog/category173.html"/>
    <hyperlink ref="D9" r:id="rId10" display="http://msk.superjob.ru/vacancy/?id=11402527"/>
    <hyperlink ref="E9" r:id="rId11" display="http://rabota.mail.ru/vacancy/1954088/"/>
    <hyperlink ref="F9" r:id="rId12" display="http://rabota.mail.ru/vacancy/2012126/"/>
    <hyperlink ref="E67" r:id="rId13" display="http://www.layert.ru/MASLA/"/>
    <hyperlink ref="D69" r:id="rId14" display="http://sappo.ru/ohlazhdayuschaya_zhidkost"/>
    <hyperlink ref="E71" r:id="rId15" display="http://akbauto.ru/index.php?ukey=product&amp;furl_enable=1&amp;product_slug=tormoznaja-zhidkost-castrol-super-dot-4-1l-castrol-germanija&amp;productID=1219&amp;from=ya"/>
    <hyperlink ref="E75" r:id="rId16" display="http://www.mdcm.ru/price.htm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2011-06-23T06:49:56Z</cp:lastPrinted>
  <dcterms:created xsi:type="dcterms:W3CDTF">1996-10-08T23:32:33Z</dcterms:created>
  <dcterms:modified xsi:type="dcterms:W3CDTF">2011-06-23T06:52:43Z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